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8295" windowHeight="3015"/>
  </bookViews>
  <sheets>
    <sheet name="лист1" sheetId="20" r:id="rId1"/>
    <sheet name="Лист2" sheetId="21" r:id="rId2"/>
  </sheets>
  <definedNames>
    <definedName name="_xlnm.Print_Area" localSheetId="0">лист1!$A$1:$F$76</definedName>
  </definedNames>
  <calcPr calcId="124519"/>
</workbook>
</file>

<file path=xl/calcChain.xml><?xml version="1.0" encoding="utf-8"?>
<calcChain xmlns="http://schemas.openxmlformats.org/spreadsheetml/2006/main">
  <c r="F25" i="20"/>
  <c r="F39"/>
  <c r="F40"/>
  <c r="F35"/>
  <c r="F36"/>
  <c r="F49"/>
  <c r="F50"/>
  <c r="F56"/>
  <c r="F57"/>
  <c r="F59"/>
  <c r="F58"/>
  <c r="F24"/>
  <c r="F27"/>
  <c r="F26" s="1"/>
  <c r="F28"/>
  <c r="F30"/>
  <c r="F29"/>
  <c r="F31"/>
  <c r="F32"/>
  <c r="D47"/>
  <c r="D10"/>
  <c r="F46"/>
  <c r="F71"/>
  <c r="F72"/>
  <c r="F70" s="1"/>
  <c r="F76"/>
  <c r="F75"/>
  <c r="F74"/>
  <c r="F15"/>
  <c r="F16"/>
  <c r="F17"/>
  <c r="F14"/>
  <c r="F52"/>
  <c r="F53"/>
  <c r="F54"/>
  <c r="F51"/>
  <c r="F68"/>
  <c r="F67"/>
  <c r="F69"/>
  <c r="F65"/>
  <c r="F64"/>
  <c r="F63"/>
  <c r="F62"/>
  <c r="F61"/>
  <c r="F45"/>
  <c r="F44" s="1"/>
  <c r="F43"/>
  <c r="F42"/>
  <c r="F37"/>
  <c r="F22"/>
  <c r="F21"/>
  <c r="F19"/>
  <c r="F13"/>
  <c r="F12"/>
  <c r="F20"/>
  <c r="F18" s="1"/>
  <c r="F73" l="1"/>
  <c r="F66"/>
  <c r="F60"/>
  <c r="F48"/>
  <c r="F55"/>
  <c r="F41"/>
  <c r="F38"/>
  <c r="F34"/>
  <c r="F33" s="1"/>
  <c r="F11"/>
  <c r="F23"/>
  <c r="F47" l="1"/>
  <c r="F10"/>
</calcChain>
</file>

<file path=xl/sharedStrings.xml><?xml version="1.0" encoding="utf-8"?>
<sst xmlns="http://schemas.openxmlformats.org/spreadsheetml/2006/main" count="204" uniqueCount="84">
  <si>
    <t>Источник информации</t>
  </si>
  <si>
    <t>Значимость показателя, баллы (макс = 5)</t>
  </si>
  <si>
    <t>www.bus.gov.ru</t>
  </si>
  <si>
    <t>Анализ сайтов</t>
  </si>
  <si>
    <t>Опрос граждан - получателей социальных услуг</t>
  </si>
  <si>
    <t>Итоговая оценка</t>
  </si>
  <si>
    <t>Величина показателя по медицинской организации</t>
  </si>
  <si>
    <t>Наименование показателей</t>
  </si>
  <si>
    <t>№ вопроса анкеты</t>
  </si>
  <si>
    <t>1. Показатели, характеризующие открытость и доступность информации о медицинской организации</t>
  </si>
  <si>
    <t>0-1</t>
  </si>
  <si>
    <t>1.1 уровень рейтинга на сайте www.bus.gov.ru (от 0 до 1 балла)     ( баллов)</t>
  </si>
  <si>
    <t>1.2 полнота, актуальность, понятность, доступность информации о медицинской организации, размещаемой на официальном сайте (баллов)</t>
  </si>
  <si>
    <t>1.2.1общая информация</t>
  </si>
  <si>
    <t>1.2.2 информация о медицинской деятельности</t>
  </si>
  <si>
    <t>1.2.3 информация о медицинских работниках</t>
  </si>
  <si>
    <t>1.2.4 иная информация</t>
  </si>
  <si>
    <t>1.3 наличие и доступность способов обратной связи с потребителями услуг в сфере здравоохранения (баллов)</t>
  </si>
  <si>
    <t>1.3.1 возможность разместить обращение на сайте (размещена форма для подачи электронного  запорса) (баллов)</t>
  </si>
  <si>
    <t>1.3.2 анкета для оценки качества оказания услуг в медицинской организации (в электронном виде)</t>
  </si>
  <si>
    <t>0-2</t>
  </si>
  <si>
    <t>0-5</t>
  </si>
  <si>
    <t>x</t>
  </si>
  <si>
    <t>y</t>
  </si>
  <si>
    <t>больше 90</t>
  </si>
  <si>
    <t>от 85 до 90</t>
  </si>
  <si>
    <t>от 80 до 85</t>
  </si>
  <si>
    <t>меньше 70</t>
  </si>
  <si>
    <t>от 75 до 80</t>
  </si>
  <si>
    <t>от 70 до 75</t>
  </si>
  <si>
    <t xml:space="preserve">2. Показатели, характеризующие комфортность условий предоставления медицинских услуг и доступность их получения </t>
  </si>
  <si>
    <t>2.1 доля потребителей услуг , которые записались на прием к врачу при первом обращении в медицинскую организацию (%)</t>
  </si>
  <si>
    <t>2.3 Доступность записи на прием к врачу</t>
  </si>
  <si>
    <t>0-4</t>
  </si>
  <si>
    <t>2.3.1 по телефону</t>
  </si>
  <si>
    <t>2.3.2 с использованием сети "Интернет"</t>
  </si>
  <si>
    <t>2.3.3 в регистратуре лично</t>
  </si>
  <si>
    <t>2.3.4   лечащим врачом на приеме при посещении</t>
  </si>
  <si>
    <t>2.5 Доля потребителей услуг с ограниченными возможностями здоровья, удовлетворенных условиями пребывания в медицинской организации %</t>
  </si>
  <si>
    <t>2.4 доля потребителей услуг,  удовлетворенных условиями пребывания в медицинской организации %</t>
  </si>
  <si>
    <t>I В амбулаторных условиях</t>
  </si>
  <si>
    <t>3.Показатели, характеризующие время ожидания предоставления медицинской услуги</t>
  </si>
  <si>
    <t>3.2 доля потребителей услуг, которых врач принял во время, установленное по записи  (%)</t>
  </si>
  <si>
    <t>4. Показатели, характеризующие доброжелательность, вежливость и компетентность работников медицинской организации</t>
  </si>
  <si>
    <t>4.1 доля потребителей услуг, положительно оценивающих доброжелательность, вежливость и внимательность работников медицинской организации (%)</t>
  </si>
  <si>
    <t>4.2 доля потребителей услуг, которые положительно высоко оценивают компетентность работников медицинской организации (%)</t>
  </si>
  <si>
    <t>5. Показатели, характеризующий удовлетворенность оказанными услугами в медицинской организации</t>
  </si>
  <si>
    <t>5.1 доля потребителей услуг удовлетворенных оказанными услугами (%)</t>
  </si>
  <si>
    <t>5.2  доля потребителей услуг , готовых рекомендовать медицинскую организацию для получения медицинской помощи (%)</t>
  </si>
  <si>
    <t>II  В стационарных условиях</t>
  </si>
  <si>
    <t>2.4  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 (%)</t>
  </si>
  <si>
    <t>2.3 доля потребителей услуг, у которых во время пребывания в стационаре не возникла необходимость оплачивать назначенные диагностические  исследования за свой счет (%)</t>
  </si>
  <si>
    <t>2.2 доля потребителей услуг, удовлетворенных питанием в медицинской организации (%)</t>
  </si>
  <si>
    <t>2.1 доля потребителей услуг,  удовлетворенных условиями пребывания в медицинской помощи (%)</t>
  </si>
  <si>
    <t>0-3</t>
  </si>
  <si>
    <t>3. Показатели, характеризующие время ожидания в очереди при получении медицинской услуги</t>
  </si>
  <si>
    <t>3.1 среднее время  ожидания  в приемном отделении медицинской организации (мин.)</t>
  </si>
  <si>
    <t>3.3 доля потребителей услуг, госпитализация которых осуществлена в установленный срок (%)</t>
  </si>
  <si>
    <t>3.2 Средний срок ожидания плановой госпитализации с момента получения напрвления на плановую госпитализацию (дней )</t>
  </si>
  <si>
    <t>4.1  доля потребителей услуг, положительно оценивающих доброжелательность, вежливость и внимательность работников медицинской оргнизации (%)</t>
  </si>
  <si>
    <t>5.3 доля потребителей услуг,  удовлетворенных действиями персонала медицинской организации по уходу(%)</t>
  </si>
  <si>
    <t>1.3.2 анкета для оценки качества оказания услуг в медицинской организации (в электронном виде) (баллов)</t>
  </si>
  <si>
    <t>3.3 доля потребителей услуг, которым диагностическое исследование выполнено во время, установленное по записи  (%)</t>
  </si>
  <si>
    <t>ПОКАЗАТЕЛИ И  ОЦЕНКИ КАЧЕСТВА РАБОТЫ МЕДИЦИНСКИХ ОРГАНИЗАЦИЙ</t>
  </si>
  <si>
    <t>1.4 доля потребителеей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медицинской организации   %</t>
  </si>
  <si>
    <t>1.5 доля потребителеей услуг, удовлетворенных качеством и полнотой информации о работе медицинской организации и порядке предоставления медицинских услуг, доступной на официальном сайте медицинской организации   %</t>
  </si>
  <si>
    <t>Приложение №3 к протоколу №14 заседания общественного совета по здравоохранению Пензенской области при Министерстве здравоохранения Пензенской области</t>
  </si>
  <si>
    <t>2.2 средний срок ожидания приема врача с момента записи на прием (дней)</t>
  </si>
  <si>
    <t>6.1</t>
  </si>
  <si>
    <t>6.2</t>
  </si>
  <si>
    <t>6.3</t>
  </si>
  <si>
    <t>6.4</t>
  </si>
  <si>
    <t>3.1.1 средний срок ожидания диагностического исследования с момента получения напрвления на диагностическое исследование</t>
  </si>
  <si>
    <t>3.1 средний срок ожидания диагностического исследования с момента получения напрвления на диагностическое исследование(лаборатор., инстр.)</t>
  </si>
  <si>
    <t>3.1.2 средний срок ожидания диагностического исследования с момента получения напрвления на диагностическое исследование (КТ.МРТ, ангиография и т.п.)</t>
  </si>
  <si>
    <t>3.3.1 доля потребителей услуг, которым диагностическое исследование (лабор., инстр.)выполнено во время, установленное по записи  (%)</t>
  </si>
  <si>
    <t>3.3.2 доля потребителей услуг, которым диагностическое исследование (КТ.МРТ и др.)выполнено во время, установленное по записи  (%)</t>
  </si>
  <si>
    <t>2</t>
  </si>
  <si>
    <t>1.5</t>
  </si>
  <si>
    <t>1,1</t>
  </si>
  <si>
    <t>4.2 доля потребителей услуг, которые положительно оценивают компетентность работников медицинской организации (%)</t>
  </si>
  <si>
    <t>1.3</t>
  </si>
  <si>
    <t>1.6 и 6.2</t>
  </si>
  <si>
    <t>Наименование медицинской организации ГБУЗ «Областной противотуберкулезный диспансер»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</si>
</sst>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7"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u/>
      <sz val="6.6"/>
      <color indexed="12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justify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justify" vertical="top" wrapText="1"/>
    </xf>
    <xf numFmtId="0" fontId="3" fillId="0" borderId="1" xfId="0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justify" vertical="top" wrapText="1"/>
    </xf>
    <xf numFmtId="0" fontId="4" fillId="0" borderId="2" xfId="0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justify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5" fillId="0" borderId="1" xfId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s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G85"/>
  <sheetViews>
    <sheetView tabSelected="1" view="pageBreakPreview" topLeftCell="B37" zoomScale="85" zoomScaleNormal="82" workbookViewId="0">
      <selection activeCell="F47" sqref="F47:F54"/>
    </sheetView>
  </sheetViews>
  <sheetFormatPr defaultRowHeight="23.25"/>
  <cols>
    <col min="1" max="1" width="128" style="1" customWidth="1"/>
    <col min="2" max="2" width="15.42578125" style="1" customWidth="1"/>
    <col min="3" max="3" width="23.140625" style="1" customWidth="1"/>
    <col min="4" max="4" width="16" style="1" customWidth="1"/>
    <col min="5" max="5" width="13.85546875" style="1" customWidth="1"/>
    <col min="6" max="6" width="27.7109375" style="1" customWidth="1"/>
    <col min="7" max="7" width="6.5703125" style="1" customWidth="1"/>
    <col min="8" max="8" width="9.140625" style="1"/>
    <col min="9" max="9" width="19.28515625" style="1" customWidth="1"/>
    <col min="10" max="16384" width="9.140625" style="1"/>
  </cols>
  <sheetData>
    <row r="1" spans="1:7" ht="15" customHeight="1">
      <c r="C1" s="44" t="s">
        <v>66</v>
      </c>
      <c r="D1" s="44"/>
      <c r="E1" s="44"/>
      <c r="F1" s="44"/>
    </row>
    <row r="2" spans="1:7" ht="15" customHeight="1">
      <c r="C2" s="44"/>
      <c r="D2" s="44"/>
      <c r="E2" s="44"/>
      <c r="F2" s="44"/>
    </row>
    <row r="3" spans="1:7" ht="15" customHeight="1">
      <c r="C3" s="44"/>
      <c r="D3" s="44"/>
      <c r="E3" s="44"/>
      <c r="F3" s="44"/>
    </row>
    <row r="4" spans="1:7" ht="15" customHeight="1">
      <c r="C4" s="44"/>
      <c r="D4" s="44"/>
      <c r="E4" s="44"/>
      <c r="F4" s="44"/>
    </row>
    <row r="5" spans="1:7" ht="26.25" customHeight="1">
      <c r="A5" s="2"/>
      <c r="B5" s="2"/>
      <c r="C5" s="44"/>
      <c r="D5" s="44"/>
      <c r="E5" s="44"/>
      <c r="F5" s="44"/>
    </row>
    <row r="6" spans="1:7">
      <c r="A6" s="2"/>
      <c r="B6" s="2"/>
      <c r="C6" s="3" t="s">
        <v>63</v>
      </c>
      <c r="D6" s="2"/>
      <c r="E6" s="2"/>
    </row>
    <row r="7" spans="1:7">
      <c r="C7" s="3"/>
      <c r="D7" s="2"/>
      <c r="E7" s="2"/>
    </row>
    <row r="8" spans="1:7">
      <c r="A8" s="1" t="s">
        <v>83</v>
      </c>
      <c r="C8" s="4"/>
    </row>
    <row r="9" spans="1:7" ht="114" customHeight="1">
      <c r="A9" s="5" t="s">
        <v>7</v>
      </c>
      <c r="B9" s="6" t="s">
        <v>8</v>
      </c>
      <c r="C9" s="5" t="s">
        <v>0</v>
      </c>
      <c r="D9" s="7" t="s">
        <v>1</v>
      </c>
      <c r="E9" s="8" t="s">
        <v>6</v>
      </c>
      <c r="F9" s="8" t="s">
        <v>5</v>
      </c>
    </row>
    <row r="10" spans="1:7">
      <c r="A10" s="38" t="s">
        <v>40</v>
      </c>
      <c r="B10" s="38"/>
      <c r="C10" s="38"/>
      <c r="D10" s="5">
        <f>D23+D33+D41+D44+D11</f>
        <v>73</v>
      </c>
      <c r="E10" s="9"/>
      <c r="F10" s="10">
        <f>SUM(F11,F23,F33,F41,F44)</f>
        <v>71.48</v>
      </c>
    </row>
    <row r="11" spans="1:7" ht="63" customHeight="1">
      <c r="A11" s="36" t="s">
        <v>9</v>
      </c>
      <c r="B11" s="36"/>
      <c r="C11" s="36"/>
      <c r="D11" s="22">
        <v>14</v>
      </c>
      <c r="E11" s="9"/>
      <c r="F11" s="10">
        <f>SUM(F12,F13,F18,F21,F22)</f>
        <v>13.98</v>
      </c>
    </row>
    <row r="12" spans="1:7" ht="51.75" customHeight="1">
      <c r="A12" s="11" t="s">
        <v>11</v>
      </c>
      <c r="B12" s="11"/>
      <c r="C12" s="32" t="s">
        <v>2</v>
      </c>
      <c r="D12" s="6" t="s">
        <v>10</v>
      </c>
      <c r="E12" s="13">
        <v>1</v>
      </c>
      <c r="F12" s="14">
        <f>E12</f>
        <v>1</v>
      </c>
    </row>
    <row r="13" spans="1:7" ht="51.75" customHeight="1">
      <c r="A13" s="11" t="s">
        <v>12</v>
      </c>
      <c r="B13" s="11"/>
      <c r="C13" s="12" t="s">
        <v>3</v>
      </c>
      <c r="D13" s="6" t="s">
        <v>10</v>
      </c>
      <c r="E13" s="15"/>
      <c r="F13" s="14">
        <f>E14*0.2+E15*0.5+E16*0.2+E17*0.1</f>
        <v>0.98000000000000009</v>
      </c>
      <c r="G13" s="16"/>
    </row>
    <row r="14" spans="1:7" ht="51.75" customHeight="1">
      <c r="A14" s="11" t="s">
        <v>13</v>
      </c>
      <c r="B14" s="11"/>
      <c r="C14" s="12" t="s">
        <v>3</v>
      </c>
      <c r="D14" s="6" t="s">
        <v>10</v>
      </c>
      <c r="E14" s="15">
        <v>0.9</v>
      </c>
      <c r="F14" s="14">
        <f>E14</f>
        <v>0.9</v>
      </c>
    </row>
    <row r="15" spans="1:7" ht="51.75" customHeight="1">
      <c r="A15" s="11" t="s">
        <v>14</v>
      </c>
      <c r="B15" s="11"/>
      <c r="C15" s="12" t="s">
        <v>3</v>
      </c>
      <c r="D15" s="6" t="s">
        <v>10</v>
      </c>
      <c r="E15" s="15">
        <v>1</v>
      </c>
      <c r="F15" s="14">
        <f>E15</f>
        <v>1</v>
      </c>
    </row>
    <row r="16" spans="1:7" ht="51.75" customHeight="1">
      <c r="A16" s="11" t="s">
        <v>15</v>
      </c>
      <c r="B16" s="11"/>
      <c r="C16" s="12" t="s">
        <v>3</v>
      </c>
      <c r="D16" s="6" t="s">
        <v>10</v>
      </c>
      <c r="E16" s="15">
        <v>1</v>
      </c>
      <c r="F16" s="14">
        <f>E16</f>
        <v>1</v>
      </c>
    </row>
    <row r="17" spans="1:6" ht="51.75" customHeight="1">
      <c r="A17" s="11" t="s">
        <v>16</v>
      </c>
      <c r="B17" s="11"/>
      <c r="C17" s="12" t="s">
        <v>3</v>
      </c>
      <c r="D17" s="6" t="s">
        <v>10</v>
      </c>
      <c r="E17" s="15">
        <v>1</v>
      </c>
      <c r="F17" s="14">
        <f>E17</f>
        <v>1</v>
      </c>
    </row>
    <row r="18" spans="1:6" ht="51.75" customHeight="1">
      <c r="A18" s="11" t="s">
        <v>17</v>
      </c>
      <c r="B18" s="11"/>
      <c r="C18" s="12" t="s">
        <v>3</v>
      </c>
      <c r="D18" s="6" t="s">
        <v>20</v>
      </c>
      <c r="E18" s="13"/>
      <c r="F18" s="14">
        <f>F19+F20</f>
        <v>2</v>
      </c>
    </row>
    <row r="19" spans="1:6" ht="51.75" customHeight="1">
      <c r="A19" s="11" t="s">
        <v>18</v>
      </c>
      <c r="B19" s="11"/>
      <c r="C19" s="12" t="s">
        <v>3</v>
      </c>
      <c r="D19" s="6" t="s">
        <v>10</v>
      </c>
      <c r="E19" s="13">
        <v>1</v>
      </c>
      <c r="F19" s="14">
        <f>E19</f>
        <v>1</v>
      </c>
    </row>
    <row r="20" spans="1:6" ht="51.75" customHeight="1">
      <c r="A20" s="17" t="s">
        <v>61</v>
      </c>
      <c r="B20" s="11"/>
      <c r="C20" s="12" t="s">
        <v>3</v>
      </c>
      <c r="D20" s="6" t="s">
        <v>10</v>
      </c>
      <c r="E20" s="13">
        <v>1</v>
      </c>
      <c r="F20" s="14">
        <f>E20</f>
        <v>1</v>
      </c>
    </row>
    <row r="21" spans="1:6" ht="71.25" customHeight="1">
      <c r="A21" s="17" t="s">
        <v>64</v>
      </c>
      <c r="B21" s="6">
        <v>8</v>
      </c>
      <c r="C21" s="12" t="s">
        <v>4</v>
      </c>
      <c r="D21" s="6" t="s">
        <v>21</v>
      </c>
      <c r="E21" s="13">
        <v>95.35</v>
      </c>
      <c r="F21" s="14">
        <f>IF(E21&gt;=90,5,IF(AND(85&lt;=E21,E21&lt;90),4,IF(AND(80&lt;=E21,E21&lt;85),3,IF(AND(75&lt;=E21,E21&lt;80),2,IF(AND(70&lt;=E21,E21&lt;75),1,IF(E21&lt;70,0))))))</f>
        <v>5</v>
      </c>
    </row>
    <row r="22" spans="1:6" ht="68.25" customHeight="1">
      <c r="A22" s="17" t="s">
        <v>65</v>
      </c>
      <c r="B22" s="6">
        <v>9</v>
      </c>
      <c r="C22" s="12" t="s">
        <v>4</v>
      </c>
      <c r="D22" s="6" t="s">
        <v>21</v>
      </c>
      <c r="E22" s="13">
        <v>98.51</v>
      </c>
      <c r="F22" s="14">
        <f>IF(E22&gt;=90,5,IF(AND(85&lt;=E22,E22&lt;90),4,IF(AND(80&lt;=E22,E22&lt;85),3,IF(AND(75&lt;=E22,E22&lt;80),2,IF(AND(70&lt;=E22,E22&lt;75),1,IF(E22&lt;70,0))))))</f>
        <v>5</v>
      </c>
    </row>
    <row r="23" spans="1:6" ht="51.75" customHeight="1">
      <c r="A23" s="37" t="s">
        <v>30</v>
      </c>
      <c r="B23" s="37"/>
      <c r="C23" s="37"/>
      <c r="D23" s="30">
        <v>24</v>
      </c>
      <c r="E23" s="18"/>
      <c r="F23" s="19">
        <f>SUM(F24,F25,F26,F31,F32)</f>
        <v>23</v>
      </c>
    </row>
    <row r="24" spans="1:6" ht="51.75" customHeight="1">
      <c r="A24" s="11" t="s">
        <v>31</v>
      </c>
      <c r="B24" s="6">
        <v>6</v>
      </c>
      <c r="C24" s="12" t="s">
        <v>4</v>
      </c>
      <c r="D24" s="6" t="s">
        <v>21</v>
      </c>
      <c r="E24" s="13">
        <v>98.35</v>
      </c>
      <c r="F24" s="14">
        <f>IF(E24&gt;=90,5,IF(AND(85&lt;=E24,E24&lt;90),4,IF(AND(80&lt;=E24,E24&lt;85),3,IF(AND(75&lt;=E24,E24&lt;80),2,IF(AND(70&lt;=E24,E24&lt;75),1,IF(E24&lt;70,0))))))</f>
        <v>5</v>
      </c>
    </row>
    <row r="25" spans="1:6" ht="51.75" customHeight="1">
      <c r="A25" s="11" t="s">
        <v>67</v>
      </c>
      <c r="B25" s="6">
        <v>5</v>
      </c>
      <c r="C25" s="12" t="s">
        <v>4</v>
      </c>
      <c r="D25" s="6" t="s">
        <v>21</v>
      </c>
      <c r="E25" s="13">
        <v>6</v>
      </c>
      <c r="F25" s="14">
        <f>IF(E25=14,1,IF(E25=13,2,IF(AND(E25&lt;=12,E25&gt;10),3,IF(AND(E25&lt;=10,E25&gt;7),4,IF(E25&lt;=7,5,IF(E25&gt;14,0))))))</f>
        <v>5</v>
      </c>
    </row>
    <row r="26" spans="1:6" ht="51.75" customHeight="1">
      <c r="A26" s="11" t="s">
        <v>32</v>
      </c>
      <c r="B26" s="6">
        <v>6</v>
      </c>
      <c r="C26" s="12" t="s">
        <v>4</v>
      </c>
      <c r="D26" s="6" t="s">
        <v>33</v>
      </c>
      <c r="E26" s="13"/>
      <c r="F26" s="14">
        <f>SUM(F27:F30)</f>
        <v>4</v>
      </c>
    </row>
    <row r="27" spans="1:6" ht="51.75" customHeight="1">
      <c r="A27" s="11" t="s">
        <v>34</v>
      </c>
      <c r="B27" s="23" t="s">
        <v>68</v>
      </c>
      <c r="C27" s="12" t="s">
        <v>4</v>
      </c>
      <c r="D27" s="6" t="s">
        <v>10</v>
      </c>
      <c r="E27" s="13">
        <v>1</v>
      </c>
      <c r="F27" s="14">
        <f>E27</f>
        <v>1</v>
      </c>
    </row>
    <row r="28" spans="1:6" ht="51.75" customHeight="1">
      <c r="A28" s="11" t="s">
        <v>35</v>
      </c>
      <c r="B28" s="23" t="s">
        <v>69</v>
      </c>
      <c r="C28" s="12" t="s">
        <v>4</v>
      </c>
      <c r="D28" s="6" t="s">
        <v>10</v>
      </c>
      <c r="E28" s="20">
        <v>1</v>
      </c>
      <c r="F28" s="14">
        <f>E28</f>
        <v>1</v>
      </c>
    </row>
    <row r="29" spans="1:6" ht="51.75" customHeight="1">
      <c r="A29" s="11" t="s">
        <v>36</v>
      </c>
      <c r="B29" s="23" t="s">
        <v>70</v>
      </c>
      <c r="C29" s="12" t="s">
        <v>4</v>
      </c>
      <c r="D29" s="21" t="s">
        <v>10</v>
      </c>
      <c r="E29" s="20">
        <v>1</v>
      </c>
      <c r="F29" s="14">
        <f>E29</f>
        <v>1</v>
      </c>
    </row>
    <row r="30" spans="1:6" ht="51.75" customHeight="1">
      <c r="A30" s="11" t="s">
        <v>37</v>
      </c>
      <c r="B30" s="23" t="s">
        <v>71</v>
      </c>
      <c r="C30" s="12" t="s">
        <v>4</v>
      </c>
      <c r="D30" s="21" t="s">
        <v>10</v>
      </c>
      <c r="E30" s="20">
        <v>1</v>
      </c>
      <c r="F30" s="14">
        <f>E30</f>
        <v>1</v>
      </c>
    </row>
    <row r="31" spans="1:6" ht="51.75" customHeight="1">
      <c r="A31" s="11" t="s">
        <v>39</v>
      </c>
      <c r="B31" s="6">
        <v>10</v>
      </c>
      <c r="C31" s="12" t="s">
        <v>4</v>
      </c>
      <c r="D31" s="6" t="s">
        <v>21</v>
      </c>
      <c r="E31" s="13">
        <v>97.8</v>
      </c>
      <c r="F31" s="14">
        <f>IF(E31&gt;=90,5,IF(AND(85&lt;=E31,E31&lt;90),4,IF(AND(80&lt;=E31,E31&lt;85),3,IF(AND(75&lt;=E31,E31&lt;80),2,IF(AND(70&lt;=E31,E31&lt;75),1,IF(E31&lt;70,0))))))</f>
        <v>5</v>
      </c>
    </row>
    <row r="32" spans="1:6" ht="51.75" customHeight="1">
      <c r="A32" s="11" t="s">
        <v>38</v>
      </c>
      <c r="B32" s="6">
        <v>11</v>
      </c>
      <c r="C32" s="12"/>
      <c r="D32" s="6" t="s">
        <v>21</v>
      </c>
      <c r="E32" s="13">
        <v>68.97</v>
      </c>
      <c r="F32" s="14">
        <f>IF(E32&gt;=70,5,IF(AND(65&lt;=E32,E32&lt;70),4,IF(AND(60&lt;=E32,E32&lt;65),3,IF(AND(55&lt;=E32,E32&lt;60),2,IF(AND(50&lt;=E32,E32&lt;55),1,IF(E32&lt;50,0))))))</f>
        <v>4</v>
      </c>
    </row>
    <row r="33" spans="1:6" ht="51.75" customHeight="1">
      <c r="A33" s="38" t="s">
        <v>41</v>
      </c>
      <c r="B33" s="38"/>
      <c r="C33" s="38"/>
      <c r="D33" s="5">
        <v>15</v>
      </c>
      <c r="E33" s="22"/>
      <c r="F33" s="10">
        <f>F34+F37+F38</f>
        <v>14.5</v>
      </c>
    </row>
    <row r="34" spans="1:6" ht="51.75" customHeight="1">
      <c r="A34" s="11" t="s">
        <v>73</v>
      </c>
      <c r="B34" s="6"/>
      <c r="C34" s="12" t="s">
        <v>4</v>
      </c>
      <c r="D34" s="6" t="s">
        <v>21</v>
      </c>
      <c r="E34" s="20"/>
      <c r="F34" s="14">
        <f>(F35+F36)/2</f>
        <v>5</v>
      </c>
    </row>
    <row r="35" spans="1:6" ht="51.75" customHeight="1">
      <c r="A35" s="11" t="s">
        <v>72</v>
      </c>
      <c r="B35" s="6">
        <v>12</v>
      </c>
      <c r="C35" s="12" t="s">
        <v>4</v>
      </c>
      <c r="D35" s="6" t="s">
        <v>21</v>
      </c>
      <c r="E35" s="20">
        <v>5.3</v>
      </c>
      <c r="F35" s="14">
        <f>IF(E35=14,1,IF(E35=13,2,IF(E35=12,3,IF(AND(E35&lt;=11,E35&gt;7),4,IF(E35&lt;=7,5,IF(E35&gt;14,0))))))</f>
        <v>5</v>
      </c>
    </row>
    <row r="36" spans="1:6" ht="51.75" customHeight="1">
      <c r="A36" s="11" t="s">
        <v>74</v>
      </c>
      <c r="B36" s="6">
        <v>13</v>
      </c>
      <c r="C36" s="12" t="s">
        <v>4</v>
      </c>
      <c r="D36" s="6" t="s">
        <v>21</v>
      </c>
      <c r="E36" s="20">
        <v>13.33</v>
      </c>
      <c r="F36" s="14">
        <f>IF(E36=30,1,IF(E36=29,2,IF(E36=28,3,IF(AND(E36&lt;=28,E36&gt;15),4,IF(E36&lt;=15,5,IF(E36&gt;30,0))))))</f>
        <v>5</v>
      </c>
    </row>
    <row r="37" spans="1:6" ht="51.75" customHeight="1">
      <c r="A37" s="11" t="s">
        <v>42</v>
      </c>
      <c r="B37" s="6">
        <v>7</v>
      </c>
      <c r="C37" s="12" t="s">
        <v>4</v>
      </c>
      <c r="D37" s="6" t="s">
        <v>21</v>
      </c>
      <c r="E37" s="20">
        <v>95.4</v>
      </c>
      <c r="F37" s="14">
        <f>IF(E37&gt;=90,5,IF(AND(85&lt;=E37,E37&lt;90),4,IF(AND(80&lt;=E37,E37&lt;85),3,IF(AND(75&lt;=E37,E37&lt;80),2,IF(AND(70&lt;=E37,E37&lt;75),1,IF(E37&lt;70,0))))))</f>
        <v>5</v>
      </c>
    </row>
    <row r="38" spans="1:6" ht="51.75" customHeight="1">
      <c r="A38" s="11" t="s">
        <v>62</v>
      </c>
      <c r="B38" s="6"/>
      <c r="C38" s="12" t="s">
        <v>4</v>
      </c>
      <c r="D38" s="6" t="s">
        <v>21</v>
      </c>
      <c r="E38" s="20"/>
      <c r="F38" s="14">
        <f>(F39+F40)/2</f>
        <v>4.5</v>
      </c>
    </row>
    <row r="39" spans="1:6" ht="51.75" customHeight="1">
      <c r="A39" s="11" t="s">
        <v>75</v>
      </c>
      <c r="B39" s="6">
        <v>12</v>
      </c>
      <c r="C39" s="12" t="s">
        <v>4</v>
      </c>
      <c r="D39" s="6" t="s">
        <v>21</v>
      </c>
      <c r="E39" s="20">
        <v>93.94</v>
      </c>
      <c r="F39" s="14">
        <f>IF(E39&gt;=90,5,IF(AND(85&lt;=E39,E39&lt;90),4,IF(AND(80&lt;=E39,E39&lt;85),3,IF(AND(75&lt;=E39,E39&lt;80),2,IF(AND(70&lt;=E39,E39&lt;75),1,IF(E39&lt;70,0))))))</f>
        <v>5</v>
      </c>
    </row>
    <row r="40" spans="1:6" ht="51.75" customHeight="1">
      <c r="A40" s="11" t="s">
        <v>76</v>
      </c>
      <c r="B40" s="6">
        <v>13</v>
      </c>
      <c r="C40" s="12" t="s">
        <v>4</v>
      </c>
      <c r="D40" s="6" t="s">
        <v>21</v>
      </c>
      <c r="E40" s="20">
        <v>87.93</v>
      </c>
      <c r="F40" s="14">
        <f>IF(E40&gt;=90,5,IF(AND(85&lt;=E40,E40&lt;90),4,IF(AND(80&lt;=E40,E40&lt;85),3,IF(AND(75&lt;=E40,E40&lt;80),2,IF(AND(70&lt;=E40,E40&lt;75),1,IF(E40&lt;70,0))))))</f>
        <v>4</v>
      </c>
    </row>
    <row r="41" spans="1:6" ht="51.75" customHeight="1">
      <c r="A41" s="33" t="s">
        <v>43</v>
      </c>
      <c r="B41" s="34"/>
      <c r="C41" s="35"/>
      <c r="D41" s="5">
        <v>10</v>
      </c>
      <c r="E41" s="20"/>
      <c r="F41" s="10">
        <f>F42+F43</f>
        <v>10</v>
      </c>
    </row>
    <row r="42" spans="1:6" ht="51.75" customHeight="1">
      <c r="A42" s="11" t="s">
        <v>44</v>
      </c>
      <c r="B42" s="31" t="s">
        <v>77</v>
      </c>
      <c r="C42" s="12" t="s">
        <v>4</v>
      </c>
      <c r="D42" s="6" t="s">
        <v>21</v>
      </c>
      <c r="E42" s="13">
        <v>96.15</v>
      </c>
      <c r="F42" s="14">
        <f>IF(E42&gt;=90,5,IF(AND(85&lt;=E42,E42&lt;90),4,IF(AND(80&lt;=E42,E42&lt;85),3,IF(AND(75&lt;=E42,E42&lt;80),2,IF(AND(70&lt;=E42,E42&lt;75),1,IF(E42&lt;70,0))))))</f>
        <v>5</v>
      </c>
    </row>
    <row r="43" spans="1:6" ht="51.75" customHeight="1">
      <c r="A43" s="11" t="s">
        <v>45</v>
      </c>
      <c r="B43" s="6">
        <v>3</v>
      </c>
      <c r="C43" s="12" t="s">
        <v>4</v>
      </c>
      <c r="D43" s="6" t="s">
        <v>21</v>
      </c>
      <c r="E43" s="13">
        <v>94.51</v>
      </c>
      <c r="F43" s="14">
        <f>IF(E43&gt;=90,5,IF(AND(85&lt;=E43,E43&lt;90),4,IF(AND(80&lt;=E43,E43&lt;85),3,IF(AND(75&lt;=E43,E43&lt;80),2,IF(AND(70&lt;=E43,E43&lt;75),1,IF(E43&lt;70,0))))))</f>
        <v>5</v>
      </c>
    </row>
    <row r="44" spans="1:6" ht="51.75" customHeight="1">
      <c r="A44" s="46" t="s">
        <v>46</v>
      </c>
      <c r="B44" s="47"/>
      <c r="C44" s="48"/>
      <c r="D44" s="5">
        <v>10</v>
      </c>
      <c r="E44" s="20"/>
      <c r="F44" s="10">
        <f>F45+F46</f>
        <v>10</v>
      </c>
    </row>
    <row r="45" spans="1:6" ht="51.75" customHeight="1">
      <c r="A45" s="11" t="s">
        <v>47</v>
      </c>
      <c r="B45" s="6">
        <v>14</v>
      </c>
      <c r="C45" s="12" t="s">
        <v>4</v>
      </c>
      <c r="D45" s="6" t="s">
        <v>21</v>
      </c>
      <c r="E45" s="13">
        <v>99.45</v>
      </c>
      <c r="F45" s="14">
        <f>IF(E45&gt;=90,5,IF(AND(85&lt;=E45,E45&lt;90),4,IF(AND(80&lt;=E45,E45&lt;85),3,IF(AND(75&lt;=E45,E45&lt;80),2,IF(AND(70&lt;=E45,E45&lt;75),1,IF(E45&lt;70,0))))))</f>
        <v>5</v>
      </c>
    </row>
    <row r="46" spans="1:6" ht="51.75" customHeight="1">
      <c r="A46" s="11" t="s">
        <v>48</v>
      </c>
      <c r="B46" s="6">
        <v>15</v>
      </c>
      <c r="C46" s="12" t="s">
        <v>4</v>
      </c>
      <c r="D46" s="6" t="s">
        <v>21</v>
      </c>
      <c r="E46" s="13">
        <v>90.11</v>
      </c>
      <c r="F46" s="14">
        <f>IF(E46&gt;=90,5,IF(AND(85&lt;=E46,E46&lt;90),4,IF(AND(80&lt;=E46,E46&lt;85),3,IF(AND(75&lt;=E46,E46&lt;80),2,IF(AND(70&lt;=E46,E46&lt;75),1,IF(E46&lt;70,0))))))</f>
        <v>5</v>
      </c>
    </row>
    <row r="47" spans="1:6" ht="51.75" customHeight="1">
      <c r="A47" s="45" t="s">
        <v>49</v>
      </c>
      <c r="B47" s="45"/>
      <c r="C47" s="45"/>
      <c r="D47" s="24">
        <f>SUM(D48,D60,D66,D70,D73)</f>
        <v>75</v>
      </c>
      <c r="E47" s="18"/>
      <c r="F47" s="25">
        <f>SUM(F48,F60,F66,F70,F73)</f>
        <v>61.980000000000004</v>
      </c>
    </row>
    <row r="48" spans="1:6" ht="51.75" customHeight="1">
      <c r="A48" s="36" t="s">
        <v>9</v>
      </c>
      <c r="B48" s="36"/>
      <c r="C48" s="36"/>
      <c r="D48" s="22">
        <v>14</v>
      </c>
      <c r="E48" s="9"/>
      <c r="F48" s="10">
        <f>SUM(F49,F50,F55,F58,F59)</f>
        <v>13.98</v>
      </c>
    </row>
    <row r="49" spans="1:6" ht="51.75" customHeight="1">
      <c r="A49" s="11" t="s">
        <v>11</v>
      </c>
      <c r="B49" s="6"/>
      <c r="C49" s="12" t="s">
        <v>2</v>
      </c>
      <c r="D49" s="6" t="s">
        <v>10</v>
      </c>
      <c r="E49" s="13">
        <v>1</v>
      </c>
      <c r="F49" s="14">
        <f>E49</f>
        <v>1</v>
      </c>
    </row>
    <row r="50" spans="1:6" ht="51.75" customHeight="1">
      <c r="A50" s="11" t="s">
        <v>12</v>
      </c>
      <c r="B50" s="6"/>
      <c r="C50" s="12" t="s">
        <v>3</v>
      </c>
      <c r="D50" s="6" t="s">
        <v>10</v>
      </c>
      <c r="E50" s="15"/>
      <c r="F50" s="14">
        <f>E51*0.2+E52*0.5+E53*0.2+E54*0.1</f>
        <v>0.98000000000000009</v>
      </c>
    </row>
    <row r="51" spans="1:6" ht="51.75" customHeight="1">
      <c r="A51" s="11" t="s">
        <v>13</v>
      </c>
      <c r="B51" s="6"/>
      <c r="C51" s="12" t="s">
        <v>3</v>
      </c>
      <c r="D51" s="6" t="s">
        <v>10</v>
      </c>
      <c r="E51" s="15">
        <v>0.9</v>
      </c>
      <c r="F51" s="14">
        <f>E51</f>
        <v>0.9</v>
      </c>
    </row>
    <row r="52" spans="1:6" ht="51.75" customHeight="1">
      <c r="A52" s="11" t="s">
        <v>14</v>
      </c>
      <c r="B52" s="6"/>
      <c r="C52" s="12" t="s">
        <v>3</v>
      </c>
      <c r="D52" s="6" t="s">
        <v>10</v>
      </c>
      <c r="E52" s="15">
        <v>1</v>
      </c>
      <c r="F52" s="14">
        <f>E52</f>
        <v>1</v>
      </c>
    </row>
    <row r="53" spans="1:6" ht="51.75" customHeight="1">
      <c r="A53" s="11" t="s">
        <v>15</v>
      </c>
      <c r="B53" s="6"/>
      <c r="C53" s="12" t="s">
        <v>3</v>
      </c>
      <c r="D53" s="6" t="s">
        <v>10</v>
      </c>
      <c r="E53" s="15">
        <v>1</v>
      </c>
      <c r="F53" s="14">
        <f>E53</f>
        <v>1</v>
      </c>
    </row>
    <row r="54" spans="1:6" ht="51.75" customHeight="1">
      <c r="A54" s="11" t="s">
        <v>16</v>
      </c>
      <c r="B54" s="6"/>
      <c r="C54" s="12" t="s">
        <v>3</v>
      </c>
      <c r="D54" s="6" t="s">
        <v>10</v>
      </c>
      <c r="E54" s="15">
        <v>1</v>
      </c>
      <c r="F54" s="14">
        <f>E54</f>
        <v>1</v>
      </c>
    </row>
    <row r="55" spans="1:6" ht="51.75" customHeight="1">
      <c r="A55" s="11" t="s">
        <v>17</v>
      </c>
      <c r="B55" s="6"/>
      <c r="C55" s="12" t="s">
        <v>3</v>
      </c>
      <c r="D55" s="6" t="s">
        <v>20</v>
      </c>
      <c r="E55" s="13"/>
      <c r="F55" s="14">
        <f>F56+F57</f>
        <v>2</v>
      </c>
    </row>
    <row r="56" spans="1:6" ht="51.75" customHeight="1">
      <c r="A56" s="11" t="s">
        <v>18</v>
      </c>
      <c r="B56" s="6"/>
      <c r="C56" s="12" t="s">
        <v>3</v>
      </c>
      <c r="D56" s="6" t="s">
        <v>10</v>
      </c>
      <c r="E56" s="13">
        <v>1</v>
      </c>
      <c r="F56" s="14">
        <f>E56</f>
        <v>1</v>
      </c>
    </row>
    <row r="57" spans="1:6" ht="51.75" customHeight="1">
      <c r="A57" s="17" t="s">
        <v>19</v>
      </c>
      <c r="B57" s="6"/>
      <c r="C57" s="12" t="s">
        <v>3</v>
      </c>
      <c r="D57" s="6" t="s">
        <v>10</v>
      </c>
      <c r="E57" s="13">
        <v>1</v>
      </c>
      <c r="F57" s="14">
        <f>E57</f>
        <v>1</v>
      </c>
    </row>
    <row r="58" spans="1:6" ht="69.75" customHeight="1">
      <c r="A58" s="17" t="s">
        <v>64</v>
      </c>
      <c r="B58" s="6">
        <v>5</v>
      </c>
      <c r="C58" s="12" t="s">
        <v>4</v>
      </c>
      <c r="D58" s="6" t="s">
        <v>21</v>
      </c>
      <c r="E58" s="13">
        <v>94.44</v>
      </c>
      <c r="F58" s="14">
        <f>IF(E58&gt;=90,5,IF(AND(85&lt;=E58,E58&lt;90),4,IF(AND(80&lt;=E58,E58&lt;85),3,IF(AND(75&lt;=E58,E58&lt;80),2,IF(AND(70&lt;=E58,E58&lt;75),1,IF(E58&lt;70,0))))))</f>
        <v>5</v>
      </c>
    </row>
    <row r="59" spans="1:6" ht="72" customHeight="1">
      <c r="A59" s="17" t="s">
        <v>65</v>
      </c>
      <c r="B59" s="6">
        <v>4</v>
      </c>
      <c r="C59" s="12" t="s">
        <v>4</v>
      </c>
      <c r="D59" s="6" t="s">
        <v>21</v>
      </c>
      <c r="E59" s="13">
        <v>100</v>
      </c>
      <c r="F59" s="14">
        <f>IF(E59&gt;=90,5,IF(AND(85&lt;=E59,E59&lt;90),4,IF(AND(80&lt;=E59,E59&lt;85),3,IF(AND(75&lt;=E59,E59&lt;80),2,IF(AND(70&lt;=E59,E59&lt;75),1,IF(E59&lt;70,0))))))</f>
        <v>5</v>
      </c>
    </row>
    <row r="60" spans="1:6" ht="51.75" customHeight="1">
      <c r="A60" s="39" t="s">
        <v>30</v>
      </c>
      <c r="B60" s="37"/>
      <c r="C60" s="40"/>
      <c r="D60" s="26">
        <v>21</v>
      </c>
      <c r="E60" s="18"/>
      <c r="F60" s="26">
        <f>SUM(F61:F65)</f>
        <v>10</v>
      </c>
    </row>
    <row r="61" spans="1:6" ht="51.75" customHeight="1">
      <c r="A61" s="11" t="s">
        <v>53</v>
      </c>
      <c r="B61" s="6">
        <v>8</v>
      </c>
      <c r="C61" s="12" t="s">
        <v>4</v>
      </c>
      <c r="D61" s="6" t="s">
        <v>21</v>
      </c>
      <c r="E61" s="13">
        <v>82.01</v>
      </c>
      <c r="F61" s="14">
        <f>IF(E61&gt;=90,5,IF(AND(85&lt;=E61,E61&lt;90),4,IF(AND(80&lt;=E61,E61&lt;85),3,IF(AND(75&lt;=E61,E61&lt;80),2,IF(AND(70&lt;=E61,E61&lt;75),1,IF(E61&lt;70,0))))))</f>
        <v>3</v>
      </c>
    </row>
    <row r="62" spans="1:6" ht="51.75" customHeight="1">
      <c r="A62" s="11" t="s">
        <v>52</v>
      </c>
      <c r="B62" s="31" t="s">
        <v>68</v>
      </c>
      <c r="C62" s="12" t="s">
        <v>4</v>
      </c>
      <c r="D62" s="6" t="s">
        <v>21</v>
      </c>
      <c r="E62" s="13">
        <v>73.91</v>
      </c>
      <c r="F62" s="14">
        <f>IF(E62&gt;=90,5,IF(AND(85&lt;=E62,E62&lt;90),4,IF(AND(80&lt;=E62,E62&lt;85),3,IF(AND(75&lt;=E62,E62&lt;80),2,IF(AND(70&lt;=E62,E62&lt;75),1,IF(E62&lt;70,0))))))</f>
        <v>1</v>
      </c>
    </row>
    <row r="63" spans="1:6" ht="51.75" customHeight="1">
      <c r="A63" s="11" t="s">
        <v>51</v>
      </c>
      <c r="B63" s="31" t="s">
        <v>71</v>
      </c>
      <c r="C63" s="12" t="s">
        <v>4</v>
      </c>
      <c r="D63" s="6" t="s">
        <v>54</v>
      </c>
      <c r="E63" s="13">
        <v>99.28</v>
      </c>
      <c r="F63" s="14">
        <f>IF(E63&lt;90,0,IF(AND(90&lt;=E63,E63&lt;95),1,IF(AND(95&lt;=E63,E63&lt;100),2,IF(E63=100,3))))</f>
        <v>2</v>
      </c>
    </row>
    <row r="64" spans="1:6" ht="51.75" customHeight="1">
      <c r="A64" s="11" t="s">
        <v>50</v>
      </c>
      <c r="B64" s="31" t="s">
        <v>70</v>
      </c>
      <c r="C64" s="12" t="s">
        <v>4</v>
      </c>
      <c r="D64" s="6" t="s">
        <v>54</v>
      </c>
      <c r="E64" s="13">
        <v>94.96</v>
      </c>
      <c r="F64" s="14">
        <f>IF(E64&lt;90,0,IF(AND(90&lt;=E64,E64&lt;95),1,IF(AND(95&lt;=E64,E64&lt;100),2,IF(E64=100,3))))</f>
        <v>1</v>
      </c>
    </row>
    <row r="65" spans="1:6" ht="51.75" customHeight="1">
      <c r="A65" s="11" t="s">
        <v>38</v>
      </c>
      <c r="B65" s="6">
        <v>3</v>
      </c>
      <c r="C65" s="12"/>
      <c r="D65" s="6" t="s">
        <v>21</v>
      </c>
      <c r="E65" s="13">
        <v>60</v>
      </c>
      <c r="F65" s="14">
        <f>IF(E65&gt;=70,5,IF(AND(65&lt;=E65,E65&lt;70),4,IF(AND(60&lt;=E65,E65&lt;65),3,IF(AND(55&lt;=E65,E65&lt;60),2,IF(AND(50&lt;=E65,E65&lt;55),1,IF(E65&lt;50,0))))))</f>
        <v>3</v>
      </c>
    </row>
    <row r="66" spans="1:6" ht="51.75" customHeight="1">
      <c r="A66" s="41" t="s">
        <v>55</v>
      </c>
      <c r="B66" s="42"/>
      <c r="C66" s="43"/>
      <c r="D66" s="5">
        <v>15</v>
      </c>
      <c r="E66" s="22"/>
      <c r="F66" s="10">
        <f>F67+F68+F69</f>
        <v>14</v>
      </c>
    </row>
    <row r="67" spans="1:6" ht="51.75" customHeight="1">
      <c r="A67" s="11" t="s">
        <v>56</v>
      </c>
      <c r="B67" s="31" t="s">
        <v>78</v>
      </c>
      <c r="C67" s="12" t="s">
        <v>4</v>
      </c>
      <c r="D67" s="6" t="s">
        <v>21</v>
      </c>
      <c r="E67" s="13">
        <v>28.6</v>
      </c>
      <c r="F67" s="14">
        <f>IF(E67&gt;=120,0,IF(AND(75&lt;=E67,E67&lt;120),1,IF(AND(60&lt;=E67,E67&lt;75),2,IF(AND(45&lt;=E67,E67&lt;60),3,IF(AND(30&lt;=E67,E67&lt;45),4,IF(E67&lt;30,5))))))</f>
        <v>5</v>
      </c>
    </row>
    <row r="68" spans="1:6" ht="51.75" customHeight="1">
      <c r="A68" s="11" t="s">
        <v>58</v>
      </c>
      <c r="B68" s="31" t="s">
        <v>79</v>
      </c>
      <c r="C68" s="12" t="s">
        <v>4</v>
      </c>
      <c r="D68" s="6" t="s">
        <v>21</v>
      </c>
      <c r="E68" s="13">
        <v>15.6</v>
      </c>
      <c r="F68" s="14">
        <f>IF(E68=30,1,IF(E68=29,2,IF(E68=28,3,IF(AND(E68&lt;=27,E68&gt;15),4,IF(E68&lt;=15,5,IF(E68&gt;30,0))))))</f>
        <v>4</v>
      </c>
    </row>
    <row r="69" spans="1:6" ht="51.75" customHeight="1">
      <c r="A69" s="27" t="s">
        <v>57</v>
      </c>
      <c r="B69" s="31" t="s">
        <v>81</v>
      </c>
      <c r="C69" s="12" t="s">
        <v>4</v>
      </c>
      <c r="D69" s="6" t="s">
        <v>21</v>
      </c>
      <c r="E69" s="13">
        <v>100</v>
      </c>
      <c r="F69" s="14">
        <f>IF(E69&gt;=90,5,IF(AND(85&lt;=E69,E69&lt;90),4,IF(AND(80&lt;=E69,E69&lt;85),3,IF(AND(75&lt;=E69,E69&lt;80),2,IF(AND(70&lt;=E69,E69&lt;75),1,IF(E69&lt;70,0))))))</f>
        <v>5</v>
      </c>
    </row>
    <row r="70" spans="1:6" ht="51.75" customHeight="1">
      <c r="A70" s="41" t="s">
        <v>43</v>
      </c>
      <c r="B70" s="42"/>
      <c r="C70" s="43"/>
      <c r="D70" s="5">
        <v>10</v>
      </c>
      <c r="E70" s="22"/>
      <c r="F70" s="10">
        <f>F71+F72</f>
        <v>10</v>
      </c>
    </row>
    <row r="71" spans="1:6" ht="51.75" customHeight="1">
      <c r="A71" s="11" t="s">
        <v>59</v>
      </c>
      <c r="B71" s="6" t="s">
        <v>82</v>
      </c>
      <c r="C71" s="12" t="s">
        <v>4</v>
      </c>
      <c r="D71" s="6" t="s">
        <v>21</v>
      </c>
      <c r="E71" s="13">
        <v>100</v>
      </c>
      <c r="F71" s="14">
        <f>IF(E71&gt;=90,5,IF(AND(85&lt;=E71,E71&lt;90),4,IF(AND(80&lt;=E71,E71&lt;85),3,IF(AND(75&lt;=E71,E71&lt;80),2,IF(AND(70&lt;=E71,E71&lt;75),1,IF(E71&lt;70,0))))))</f>
        <v>5</v>
      </c>
    </row>
    <row r="72" spans="1:6" ht="51.75" customHeight="1">
      <c r="A72" s="11" t="s">
        <v>80</v>
      </c>
      <c r="B72" s="6">
        <v>7</v>
      </c>
      <c r="C72" s="12" t="s">
        <v>4</v>
      </c>
      <c r="D72" s="6" t="s">
        <v>21</v>
      </c>
      <c r="E72" s="13">
        <v>98.56</v>
      </c>
      <c r="F72" s="14">
        <f>IF(E72&gt;=90,5,IF(AND(85&lt;=E72,E72&lt;90),4,IF(AND(80&lt;=E72,E72&lt;85),3,IF(AND(75&lt;=E72,E72&lt;80),2,IF(AND(70&lt;=E72,E72&lt;75),1,IF(E72&lt;70,0))))))</f>
        <v>5</v>
      </c>
    </row>
    <row r="73" spans="1:6" ht="51.75" customHeight="1">
      <c r="A73" s="33" t="s">
        <v>46</v>
      </c>
      <c r="B73" s="34"/>
      <c r="C73" s="35"/>
      <c r="D73" s="5">
        <v>15</v>
      </c>
      <c r="E73" s="20"/>
      <c r="F73" s="10">
        <f>F74+F75+F76</f>
        <v>14</v>
      </c>
    </row>
    <row r="74" spans="1:6" ht="51.75" customHeight="1">
      <c r="A74" s="11" t="s">
        <v>47</v>
      </c>
      <c r="B74" s="6">
        <v>9</v>
      </c>
      <c r="C74" s="12" t="s">
        <v>4</v>
      </c>
      <c r="D74" s="6" t="s">
        <v>21</v>
      </c>
      <c r="E74" s="13">
        <v>96.4</v>
      </c>
      <c r="F74" s="14">
        <f>IF(E74&gt;=90,5,IF(AND(85&lt;=E74,E74&lt;90),4,IF(AND(80&lt;=E74,E74&lt;85),3,IF(AND(75&lt;=E74,E74&lt;80),2,IF(AND(70&lt;=E74,E74&lt;75),1,IF(E74&lt;70,0))))))</f>
        <v>5</v>
      </c>
    </row>
    <row r="75" spans="1:6" ht="51.75" customHeight="1">
      <c r="A75" s="11" t="s">
        <v>48</v>
      </c>
      <c r="B75" s="6">
        <v>11</v>
      </c>
      <c r="C75" s="12" t="s">
        <v>4</v>
      </c>
      <c r="D75" s="6" t="s">
        <v>21</v>
      </c>
      <c r="E75" s="13">
        <v>85.51</v>
      </c>
      <c r="F75" s="14">
        <f>IF(E75&gt;=90,5,IF(AND(85&lt;=E75,E75&lt;90),4,IF(AND(80&lt;=E75,E75&lt;85),3,IF(AND(75&lt;=E75,E75&lt;80),2,IF(AND(70&lt;=E75,E75&lt;75),1,IF(E75&lt;70,0))))))</f>
        <v>4</v>
      </c>
    </row>
    <row r="76" spans="1:6" ht="51.75" customHeight="1">
      <c r="A76" s="11" t="s">
        <v>60</v>
      </c>
      <c r="B76" s="6">
        <v>10</v>
      </c>
      <c r="C76" s="12" t="s">
        <v>4</v>
      </c>
      <c r="D76" s="6" t="s">
        <v>21</v>
      </c>
      <c r="E76" s="13">
        <v>100</v>
      </c>
      <c r="F76" s="14">
        <f>IF(E76&gt;=90,5,IF(AND(85&lt;=E76,E76&lt;90),4,IF(AND(80&lt;=E76,E76&lt;85),3,IF(AND(75&lt;=E76,E76&lt;80),2,IF(AND(70&lt;=E76,E76&lt;75),1,IF(E76&lt;70,0))))))</f>
        <v>5</v>
      </c>
    </row>
    <row r="77" spans="1:6" ht="51.75" customHeight="1">
      <c r="C77" s="28"/>
    </row>
    <row r="78" spans="1:6" ht="51.75" customHeight="1">
      <c r="C78" s="28"/>
    </row>
    <row r="79" spans="1:6" ht="51.75" customHeight="1">
      <c r="C79" s="28"/>
    </row>
    <row r="80" spans="1:6" ht="51.75" customHeight="1">
      <c r="C80" s="28"/>
    </row>
    <row r="81" spans="3:3" ht="87.75" customHeight="1">
      <c r="C81" s="29"/>
    </row>
    <row r="82" spans="3:3" ht="87.75" customHeight="1"/>
    <row r="83" spans="3:3" ht="87.75" customHeight="1"/>
    <row r="84" spans="3:3" ht="87.75" customHeight="1"/>
    <row r="85" spans="3:3" ht="87.75" customHeight="1"/>
  </sheetData>
  <sheetProtection deleteColumns="0"/>
  <mergeCells count="13">
    <mergeCell ref="C1:F5"/>
    <mergeCell ref="A10:C10"/>
    <mergeCell ref="A47:C47"/>
    <mergeCell ref="A44:C44"/>
    <mergeCell ref="A41:C41"/>
    <mergeCell ref="A73:C73"/>
    <mergeCell ref="A11:C11"/>
    <mergeCell ref="A23:C23"/>
    <mergeCell ref="A33:C33"/>
    <mergeCell ref="A48:C48"/>
    <mergeCell ref="A60:C60"/>
    <mergeCell ref="A66:C66"/>
    <mergeCell ref="A70:C70"/>
  </mergeCells>
  <phoneticPr fontId="6" type="noConversion"/>
  <hyperlinks>
    <hyperlink ref="C12" r:id="rId1"/>
  </hyperlinks>
  <pageMargins left="0.39370078740157483" right="0.39370078740157483" top="0.31496062992125984" bottom="0.35433070866141736" header="0.31496062992125984" footer="0.31496062992125984"/>
  <pageSetup paperSize="9" scale="54" fitToHeight="4" orientation="landscape" r:id="rId2"/>
  <rowBreaks count="3" manualBreakCount="3">
    <brk id="23" max="5" man="1"/>
    <brk id="43" max="5" man="1"/>
    <brk id="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C8"/>
  <sheetViews>
    <sheetView workbookViewId="0">
      <selection activeCell="B3" sqref="B3"/>
    </sheetView>
  </sheetViews>
  <sheetFormatPr defaultRowHeight="15"/>
  <cols>
    <col min="2" max="2" width="12.42578125" customWidth="1"/>
  </cols>
  <sheetData>
    <row r="2" spans="2:3">
      <c r="B2" t="s">
        <v>22</v>
      </c>
      <c r="C2" t="s">
        <v>23</v>
      </c>
    </row>
    <row r="3" spans="2:3">
      <c r="B3" t="s">
        <v>24</v>
      </c>
      <c r="C3">
        <v>5</v>
      </c>
    </row>
    <row r="4" spans="2:3">
      <c r="B4" t="s">
        <v>25</v>
      </c>
      <c r="C4">
        <v>4</v>
      </c>
    </row>
    <row r="5" spans="2:3">
      <c r="B5" t="s">
        <v>26</v>
      </c>
      <c r="C5">
        <v>3</v>
      </c>
    </row>
    <row r="6" spans="2:3">
      <c r="B6" t="s">
        <v>28</v>
      </c>
      <c r="C6">
        <v>2</v>
      </c>
    </row>
    <row r="7" spans="2:3">
      <c r="B7" t="s">
        <v>29</v>
      </c>
      <c r="C7">
        <v>1</v>
      </c>
    </row>
    <row r="8" spans="2:3">
      <c r="B8" t="s">
        <v>27</v>
      </c>
      <c r="C8">
        <v>0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2015-09-14T06:06:30Z</cp:lastPrinted>
  <dcterms:created xsi:type="dcterms:W3CDTF">2014-01-28T07:35:20Z</dcterms:created>
  <dcterms:modified xsi:type="dcterms:W3CDTF">2016-12-20T10:36:12Z</dcterms:modified>
</cp:coreProperties>
</file>